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计划" sheetId="17" r:id="rId1"/>
    <sheet name="统计表" sheetId="18" r:id="rId2"/>
  </sheets>
  <definedNames>
    <definedName name="_xlnm._FilterDatabase" localSheetId="0" hidden="1">项目计划!$A$5:$X$20</definedName>
    <definedName name="_xlnm.Print_Titles" localSheetId="0">项目计划!$2:$5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<sst xmlns="http://schemas.openxmlformats.org/spreadsheetml/2006/main" count="149" uniqueCount="109">
  <si>
    <t>附件</t>
  </si>
  <si>
    <t>永靖县2024年巩固拓展脱贫攻坚成果同乡村振兴有效衔接第二批项目计划表</t>
  </si>
  <si>
    <t>序号</t>
  </si>
  <si>
    <t>项目名称</t>
  </si>
  <si>
    <t>建设
性质</t>
  </si>
  <si>
    <t>批复
文号</t>
  </si>
  <si>
    <t>建设
起止
年限</t>
  </si>
  <si>
    <t>建设
地点</t>
  </si>
  <si>
    <t>建设内容与规模</t>
  </si>
  <si>
    <t>投资规模（万元）</t>
  </si>
  <si>
    <t>绩效目标</t>
  </si>
  <si>
    <t>项目
主管
单位</t>
  </si>
  <si>
    <t>项目
实施
单位</t>
  </si>
  <si>
    <t>备注</t>
  </si>
  <si>
    <t>小计</t>
  </si>
  <si>
    <t>中央衔接资金</t>
  </si>
  <si>
    <t>省级衔接资金</t>
  </si>
  <si>
    <t>州级衔接资金</t>
  </si>
  <si>
    <t>县级衔接资金</t>
  </si>
  <si>
    <t>整合资金</t>
  </si>
  <si>
    <t>项目效益情况</t>
  </si>
  <si>
    <t>利益联结机制</t>
  </si>
  <si>
    <t>受益
村数
（个）</t>
  </si>
  <si>
    <t>受益
户数
（万户）</t>
  </si>
  <si>
    <t>受益
人数
（万人）</t>
  </si>
  <si>
    <t>脱贫村</t>
  </si>
  <si>
    <t>其他村</t>
  </si>
  <si>
    <t>脱贫户（含监测对象）</t>
  </si>
  <si>
    <t>其他农户</t>
  </si>
  <si>
    <t>脱贫人口数（含监测对象）</t>
  </si>
  <si>
    <t>其他人口数</t>
  </si>
  <si>
    <t>合计</t>
  </si>
  <si>
    <t>一</t>
  </si>
  <si>
    <t>乡村产业发展项目</t>
  </si>
  <si>
    <t>（一）</t>
  </si>
  <si>
    <t>综合类产业项目</t>
  </si>
  <si>
    <t>永靖县三塬镇村集体经济产业发展基地建设项目</t>
  </si>
  <si>
    <t>新建</t>
  </si>
  <si>
    <t>永乡振领发〔2023〕43号</t>
  </si>
  <si>
    <t>2024.02-2025.10</t>
  </si>
  <si>
    <t>三塬镇刘家塬村</t>
  </si>
  <si>
    <t>在三塬镇刘家塬村建设钢架大棚92座，占地面积380亩，土地平整，并配套室外供配电工程、灌溉工程、田间道路工程、排水工程等。项目分两年实施，其中一期49座、占地221.3亩；二期43座、占地158.7亩。投资产生的固定资产归相关村集体所有，项目建成后由村集体合作社运营，投资产生的收益除运营成本外归相关村集体所有，村集体收入按《永靖县村级集体经济收益分配管理办法》执行。项目概算投资5580万元，分两期实施，其中一期投资3441.66万元，二期投资2138.34万元，已安排3122万元，本期安排156万元。</t>
  </si>
  <si>
    <t>发展高效农业，通过发展种植特色产业，提高土地利用率，增加亩均收入，扶持壮大相关村集体经济。</t>
  </si>
  <si>
    <t>项目建成后，通过“农业+旅游+合作社+农户”的发展模式，大力发展休闲农业，群众通过土地流转、吸纳务工、技术培训、参与经营、收益分红等方式增加收入。</t>
  </si>
  <si>
    <t>县农业农村局</t>
  </si>
  <si>
    <t>永靖县太极镇孔寺村村集体经济产业发展基地建设项目</t>
  </si>
  <si>
    <t>2024.04-2025.06</t>
  </si>
  <si>
    <t>太极镇孔寺村</t>
  </si>
  <si>
    <t>在太极镇孔寺村建设钢架大棚42座(99m以上分为两座种植棚，共计83座)，总长4998m，总占地面积319.5亩。项目建设69m长钢架大棚1座、99m长钢架大棚7座、109m长钢架大棚6座、119m 长钢架大棚3座、129m 长钢架大棚25座;改造电力线路1项;配套室外供配电、田间道路、水源、室外灌溉、室外排水、安装回水消毒系统等附属工程及设备。本项目设计仅给出场外10kv架空线路600m。投资产生的固定资产归相关村集体所有，项目建成后由村集体合作社运营，投资产生的收益除运营成本外归相关村集体所有，村集体收入按《永靖县村级集体经济收益分配管理办法》执行。项目分两年实施，概算投资3763万元，本期安排1500万元。</t>
  </si>
  <si>
    <t>通过项目实施，促进土地资源源充分利用、提高项目谋划水平，进而全面提高土地的产出率和农民的收益，助推永靖县乡村全面振兴和农业农村现代化进程。</t>
  </si>
  <si>
    <t>“三西”农业建设任务159万元</t>
  </si>
  <si>
    <t>永靖县生猪标准化养殖基地建设项目</t>
  </si>
  <si>
    <t>续建</t>
  </si>
  <si>
    <t>2024.2-2024.10</t>
  </si>
  <si>
    <t>在太极镇孔寺村新建生猪标准化养殖基地1处，占地面积99.4亩，建设养殖区5个（2023年已建成3个，计划2024年建成2个），配套妊娠配种舍、分娩保育舍、生长育肥舍、饲料库、消毒室、蓄水池、粪污处理等设施，购置养殖、兽医防疫等设备。投资产生的固定资产归孔寺村等相关村集体所有，项目建成后由刘家峡农业开发集团运营，项目通过土地流转、吸纳务工、技术培训、参与经营等方式带动群众稳定增收，投资产生的收益除运营成本外归相关村集体所有，村集体收入按《永靖县村级集体经济收益分配管理办法》执行。项目总投资2055万元，2023年下达1515,本次安排421万元。</t>
  </si>
  <si>
    <t>提高生猪养殖标准化水平，改善养殖环境，促进养殖粪污资源化利用，提高村集体经济收入和养殖户养殖收入。</t>
  </si>
  <si>
    <t>项目通过吸纳务工、技术服务、收益分红等方式带动群众稳定增收。</t>
  </si>
  <si>
    <t>永靖县“十三五”第二批追加光伏扶贫项目部分组件迁改工程</t>
  </si>
  <si>
    <t>2024.05-2024.12</t>
  </si>
  <si>
    <t>三条岘乡青和村</t>
  </si>
  <si>
    <t>在永靖县“十三五”第二批追加光伏扶贫项目中部分容量为80.19kWp光伏组件迁移至新地块，及相关基础配套设施。本期迁改内含原有405Wp光伏组件共计198块，11组光伏支架，计划新建一台75kW组串式逆变器，并新建0.4kV线路接入厂区原有箱变。</t>
  </si>
  <si>
    <t>光伏扶贫项目持续发挥效益，保障67个村村集体经济收入稳定。</t>
  </si>
  <si>
    <t>（二）</t>
  </si>
  <si>
    <t>生产类项目</t>
  </si>
  <si>
    <t>永靖县有机黄芪产业带建设项目</t>
  </si>
  <si>
    <t>2024.02-2024.10</t>
  </si>
  <si>
    <t>杨塔，王台，小岭，川城，红泉，坪沟，新寺、刘家峡镇、三塬镇</t>
  </si>
  <si>
    <t>扶持西山区和刘家峡镇、三塬镇适宜种植区域发展有机黄芪1万亩，每亩按1000元补助标准补助。建立集中连片300亩以上的标准化生产示范基地3个，基地内每亩奖补300元的有机肥物化补助。已安排800万元，本期安排200万元。</t>
  </si>
  <si>
    <t>进一步扩大黄芪产业种植规模，积极探索到户产业发展模式，持续增加增加农户收入，提升农户自我发展的能力，每亩可增加收入1500元以上。</t>
  </si>
  <si>
    <t>永靖县特色农产品品牌培育项目</t>
  </si>
  <si>
    <t>全县17个乡镇</t>
  </si>
  <si>
    <t>1.认证和续展绿色食品17个，新认证名优特新品牌3个，创建县级区域公用品牌1个，对认证产品各项费用给予补助；
2.有机基地复检换证。组织专业机构对我县1家加工企业的加工证书复检换证；17家经营主体的57个有机产品生产基地开展产地环境检测、样品抽检和有机基地复检换证。
3.组织申报“甘味”企业商标2—3个。</t>
  </si>
  <si>
    <t>解决贷款户发展产业融资难和资金短缺的问题，产业发展后劲进一步增强，家庭收入稳定增加。</t>
  </si>
  <si>
    <t>（三）</t>
  </si>
  <si>
    <t>新产业、新业态项目</t>
  </si>
  <si>
    <t>永靖县高质量发展庭院经济项目</t>
  </si>
  <si>
    <r>
      <rPr>
        <sz val="16"/>
        <rFont val="仿宋_GB2312"/>
        <charset val="134"/>
      </rPr>
      <t>种植业扶持全县农户发展百姓菜园（辣椒、茄子、甘蓝每户共50株，或发展20</t>
    </r>
    <r>
      <rPr>
        <sz val="16"/>
        <rFont val="宋体"/>
        <charset val="134"/>
      </rPr>
      <t>㎡</t>
    </r>
    <r>
      <rPr>
        <sz val="16"/>
        <rFont val="仿宋_GB2312"/>
        <charset val="134"/>
      </rPr>
      <t>以上小拱棚每户补助300元），扶持全县的监测户和脱贫户发展矮砧密植苹果（三年以上树苗，每棵补助50元）；养殖业扶持全县17个乡镇的监测户和脱贫户奖补芦花鸡、金银花鸡（60日龄、每户养殖30只以上，30元/只）等庭院经济。每户补助最高不超过5000元。已安排200万元，本期安排200万元。</t>
    </r>
  </si>
  <si>
    <t>通过项目实施，可进一步拓宽农户增收渠道，在符合用地政策前提下，鼓励和引导农户利用自有院落空间及资源资产，发展庭院经济，促进就地就近就业，多渠道增加农民收入。</t>
  </si>
  <si>
    <t>欠发达国有林场巩固提升任务48万元</t>
  </si>
  <si>
    <t>二</t>
  </si>
  <si>
    <t>乡村建设项目</t>
  </si>
  <si>
    <t>永靖县东山盐锅峡片区饮水安全建设工程</t>
  </si>
  <si>
    <t>2024.03-2024.12</t>
  </si>
  <si>
    <t>刘家峡镇刘家峡村</t>
  </si>
  <si>
    <t>更换浮船泵站机泵2台套，新建输水管道DN711涂塑钢管（δ=10mm）3.426km，其中明管0.343km，顶管0.925km，埋管2.158km，新增6座空气阀井、2座放空阀井、1台变压器等附属建筑物。投资产生的固定资产归刘家峡畅源供水有限公司所有。已安排2127.3万元，本期安排221万元。</t>
  </si>
  <si>
    <t>巩固提升东山片区、川塬区供水水源保障，解决供水不足的问题，保障8个乡镇、63个行政村、9.15万农村人口生活饮用水供应。</t>
  </si>
  <si>
    <t>县水务局</t>
  </si>
  <si>
    <t>川城镇集镇市场配套基础设施工程</t>
  </si>
  <si>
    <t>2024.5-2024.6</t>
  </si>
  <si>
    <t>川城镇</t>
  </si>
  <si>
    <t>在川城镇集镇市场新建公共厕所一座,总建筑面积80.00m2,地上一层公共建筑,结构形式为框架结构,耐火等级为二级,屋面防水等级为一级,层高3.6m,室内外高差0.30m,建筑高度4.80m。</t>
  </si>
  <si>
    <t>项目建成后，将有利于我县公共服务设施提升，方便居民的生产生活。</t>
  </si>
  <si>
    <t>县住建局</t>
  </si>
  <si>
    <t>永靖县王台镇灾后重建集中安置生活污水处理设施建设项目</t>
  </si>
  <si>
    <t>2024.8-2025.5</t>
  </si>
  <si>
    <t>王台镇王台村</t>
  </si>
  <si>
    <t>新建预处理车间1座（含粗、细格栅+旋流沉砂池、调节池、应急池）、一体化埋地式设备（AAO池）2组、综合车间1座（含深度处理车间、污泥脱水间、鼓风机房、配电室）、接触消毒池1座、进、出水巴氏计量槽、离子除臭设备等；污水收集管网5km。项目概算1350万元，分两年实施，本次安排1111万元。</t>
  </si>
  <si>
    <t>项目建设完成后，可进一步改善搬迁点群众生活环境和生活状态，方便居民的生产生活。</t>
  </si>
  <si>
    <t>县发改局</t>
  </si>
  <si>
    <t>乡村建设分类奖补项目</t>
  </si>
  <si>
    <t>2024.1-2024.12</t>
  </si>
  <si>
    <t>盐锅峡等相关乡镇</t>
  </si>
  <si>
    <t>根据省州有关奖补政策，对拟确定的乡村建设示范村进行分类奖补</t>
  </si>
  <si>
    <t>项目实施后可有效改善乡村发展环境，持续提升人居环境。</t>
  </si>
  <si>
    <t>永靖县2024年巩固拓展脱贫攻坚成果同乡村振兴有效衔接第二批项目计划统计表</t>
  </si>
  <si>
    <t>项目类别</t>
  </si>
  <si>
    <t>项目个数</t>
  </si>
  <si>
    <t>投资（万元）</t>
  </si>
  <si>
    <t>占比</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</si>
</sst>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 numFmtId="177" formatCode="0_);[Red]\(0\)"/>
    <numFmt numFmtId="178" formatCode="0.000_ "/>
  </numFmts>
  <fonts count="36">
    <font>
      <sz val="11"/>
      <color theme="1"/>
      <name val="宋体"/>
      <charset val="134"/>
      <scheme val="minor"/>
    </font>
    <font>
      <b/>
      <sz val="11"/>
      <color theme="1"/>
      <name val="宋体"/>
      <charset val="134"/>
      <scheme val="minor"/>
    </font>
    <font>
      <b/>
      <sz val="12"/>
      <color theme="1"/>
      <name val="宋体"/>
      <charset val="134"/>
      <scheme val="minor"/>
    </font>
    <font>
      <sz val="12"/>
      <name val="CESI仿宋-GB2312"/>
      <charset val="134"/>
    </font>
    <font>
      <b/>
      <sz val="12"/>
      <color theme="1"/>
      <name val="CESI仿宋-GB2312"/>
      <charset val="134"/>
    </font>
    <font>
      <sz val="14"/>
      <name val="仿宋_GB2312"/>
      <charset val="134"/>
    </font>
    <font>
      <b/>
      <sz val="14"/>
      <name val="仿宋_GB2312"/>
      <charset val="134"/>
    </font>
    <font>
      <b/>
      <sz val="16"/>
      <name val="黑体"/>
      <charset val="134"/>
    </font>
    <font>
      <b/>
      <sz val="16"/>
      <name val="楷体"/>
      <charset val="134"/>
    </font>
    <font>
      <sz val="16"/>
      <name val="仿宋_GB2312"/>
      <charset val="134"/>
    </font>
    <font>
      <sz val="11"/>
      <name val="宋体"/>
      <charset val="134"/>
      <scheme val="minor"/>
    </font>
    <font>
      <sz val="16"/>
      <name val="方正仿宋_GB2312"/>
      <charset val="134"/>
    </font>
    <font>
      <b/>
      <sz val="26"/>
      <name val="方正小标宋简体"/>
      <charset val="134"/>
    </font>
    <font>
      <sz val="16"/>
      <color theme="1"/>
      <name val="仿宋_GB2312"/>
      <charset val="134"/>
    </font>
    <font>
      <b/>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0"/>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cellStyleXfs>
  <cellXfs count="6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10" fontId="3" fillId="0" borderId="1" xfId="0" applyNumberFormat="1" applyFont="1" applyFill="1" applyBorder="1" applyAlignment="1">
      <alignment horizontal="center" vertical="center" wrapText="1"/>
    </xf>
    <xf numFmtId="0" fontId="5"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0" fontId="12" fillId="0" borderId="0" xfId="0" applyNumberFormat="1" applyFont="1" applyFill="1" applyAlignment="1">
      <alignment horizontal="center" vertical="center"/>
    </xf>
    <xf numFmtId="0" fontId="6"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0" fontId="6" fillId="0" borderId="6"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justify" vertical="center"/>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left" vertical="center" wrapText="1"/>
      <protection locked="0"/>
    </xf>
    <xf numFmtId="0"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left" vertical="center" wrapText="1"/>
    </xf>
    <xf numFmtId="0" fontId="13" fillId="0" borderId="7" xfId="0" applyFont="1" applyBorder="1" applyAlignment="1">
      <alignment horizontal="justify" vertical="center" indent="2"/>
    </xf>
    <xf numFmtId="0" fontId="13" fillId="0" borderId="1" xfId="0" applyFont="1" applyBorder="1" applyAlignment="1">
      <alignment horizontal="center" vertical="center"/>
    </xf>
    <xf numFmtId="0" fontId="6" fillId="0" borderId="8"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0" borderId="8" xfId="0" applyNumberFormat="1" applyFont="1" applyFill="1" applyBorder="1" applyAlignment="1">
      <alignment horizontal="left" vertical="center" wrapText="1"/>
    </xf>
    <xf numFmtId="0" fontId="6" fillId="0" borderId="9"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177" fontId="9" fillId="0" borderId="1" xfId="0" applyNumberFormat="1" applyFont="1" applyFill="1" applyBorder="1" applyAlignment="1" applyProtection="1">
      <alignment horizontal="left" vertical="center" wrapText="1"/>
      <protection locked="0"/>
    </xf>
    <xf numFmtId="0" fontId="9" fillId="0" borderId="6" xfId="0" applyNumberFormat="1" applyFont="1" applyFill="1" applyBorder="1" applyAlignment="1" applyProtection="1">
      <alignment horizontal="center" vertical="center" wrapText="1"/>
      <protection locked="0"/>
    </xf>
    <xf numFmtId="177" fontId="9" fillId="0" borderId="1"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
  <sheetViews>
    <sheetView tabSelected="1" zoomScale="50" zoomScaleNormal="50" topLeftCell="A15" workbookViewId="0">
      <selection activeCell="O21" sqref="O21"/>
    </sheetView>
  </sheetViews>
  <sheetFormatPr defaultColWidth="9" defaultRowHeight="14.25"/>
  <cols>
    <col min="1" max="1" width="12.1833333333333" style="19" customWidth="1"/>
    <col min="2" max="2" width="28.125" style="20" customWidth="1"/>
    <col min="3" max="3" width="9" style="19"/>
    <col min="4" max="4" width="20" style="20" customWidth="1"/>
    <col min="5" max="5" width="15.9" style="19" customWidth="1"/>
    <col min="6" max="6" width="22.2666666666667" style="19" customWidth="1"/>
    <col min="7" max="7" width="76.2583333333333" style="20" customWidth="1"/>
    <col min="8" max="9" width="14.25" style="19" customWidth="1"/>
    <col min="10" max="10" width="14.75" style="19" customWidth="1"/>
    <col min="11" max="11" width="15" style="19" customWidth="1"/>
    <col min="12" max="12" width="17.5" style="19" customWidth="1"/>
    <col min="13" max="13" width="6.5" style="19" customWidth="1"/>
    <col min="14" max="14" width="38.8666666666667" style="20" customWidth="1"/>
    <col min="15" max="15" width="38.4333333333333" style="21" customWidth="1"/>
    <col min="16" max="16" width="9" style="19"/>
    <col min="17" max="17" width="9.875" style="19"/>
    <col min="18" max="18" width="11.3583333333333" style="19" customWidth="1"/>
    <col min="19" max="19" width="11.125" style="19" customWidth="1"/>
    <col min="20" max="20" width="12.2583333333333" style="19" customWidth="1"/>
    <col min="21" max="21" width="11.5" style="19"/>
    <col min="22" max="23" width="9" style="19"/>
    <col min="24" max="24" width="13.8583333333333" style="20" customWidth="1"/>
    <col min="25" max="16384" width="9" style="20"/>
  </cols>
  <sheetData>
    <row r="1" ht="20.25" spans="1:1">
      <c r="A1" s="22" t="s">
        <v>0</v>
      </c>
    </row>
    <row r="2" s="12" customFormat="1" ht="87" customHeight="1" spans="1:24">
      <c r="A2" s="23" t="s">
        <v>1</v>
      </c>
      <c r="B2" s="23"/>
      <c r="C2" s="23"/>
      <c r="D2" s="23"/>
      <c r="E2" s="23"/>
      <c r="F2" s="23"/>
      <c r="G2" s="23"/>
      <c r="H2" s="23"/>
      <c r="I2" s="23"/>
      <c r="J2" s="23"/>
      <c r="K2" s="23"/>
      <c r="L2" s="23"/>
      <c r="M2" s="23"/>
      <c r="N2" s="23"/>
      <c r="O2" s="23"/>
      <c r="P2" s="23"/>
      <c r="Q2" s="23"/>
      <c r="R2" s="23"/>
      <c r="S2" s="23"/>
      <c r="T2" s="23"/>
      <c r="U2" s="23"/>
      <c r="V2" s="23"/>
      <c r="W2" s="23"/>
      <c r="X2" s="23"/>
    </row>
    <row r="3" s="13" customFormat="1" ht="48" customHeight="1" spans="1:24">
      <c r="A3" s="24" t="s">
        <v>2</v>
      </c>
      <c r="B3" s="25" t="s">
        <v>3</v>
      </c>
      <c r="C3" s="25" t="s">
        <v>4</v>
      </c>
      <c r="D3" s="25" t="s">
        <v>5</v>
      </c>
      <c r="E3" s="25" t="s">
        <v>6</v>
      </c>
      <c r="F3" s="25" t="s">
        <v>7</v>
      </c>
      <c r="G3" s="25" t="s">
        <v>8</v>
      </c>
      <c r="H3" s="37" t="s">
        <v>9</v>
      </c>
      <c r="I3" s="46"/>
      <c r="J3" s="46"/>
      <c r="K3" s="46"/>
      <c r="L3" s="46"/>
      <c r="M3" s="46"/>
      <c r="N3" s="46" t="s">
        <v>10</v>
      </c>
      <c r="O3" s="48"/>
      <c r="P3" s="46"/>
      <c r="Q3" s="46"/>
      <c r="R3" s="46"/>
      <c r="S3" s="46"/>
      <c r="T3" s="46"/>
      <c r="U3" s="54"/>
      <c r="V3" s="25" t="s">
        <v>11</v>
      </c>
      <c r="W3" s="56" t="s">
        <v>12</v>
      </c>
      <c r="X3" s="38" t="s">
        <v>13</v>
      </c>
    </row>
    <row r="4" s="14" customFormat="1" ht="76" customHeight="1" spans="1:24">
      <c r="A4" s="26"/>
      <c r="B4" s="27"/>
      <c r="C4" s="27"/>
      <c r="D4" s="27"/>
      <c r="E4" s="27"/>
      <c r="F4" s="27"/>
      <c r="G4" s="27"/>
      <c r="H4" s="38" t="s">
        <v>14</v>
      </c>
      <c r="I4" s="38" t="s">
        <v>15</v>
      </c>
      <c r="J4" s="38" t="s">
        <v>16</v>
      </c>
      <c r="K4" s="38" t="s">
        <v>17</v>
      </c>
      <c r="L4" s="38" t="s">
        <v>18</v>
      </c>
      <c r="M4" s="38" t="s">
        <v>19</v>
      </c>
      <c r="N4" s="49" t="s">
        <v>20</v>
      </c>
      <c r="O4" s="25" t="s">
        <v>21</v>
      </c>
      <c r="P4" s="37" t="s">
        <v>22</v>
      </c>
      <c r="Q4" s="54"/>
      <c r="R4" s="37" t="s">
        <v>23</v>
      </c>
      <c r="S4" s="54"/>
      <c r="T4" s="37" t="s">
        <v>24</v>
      </c>
      <c r="U4" s="54"/>
      <c r="V4" s="27"/>
      <c r="W4" s="57"/>
      <c r="X4" s="38"/>
    </row>
    <row r="5" s="14" customFormat="1" ht="121" customHeight="1" spans="1:24">
      <c r="A5" s="28"/>
      <c r="B5" s="29"/>
      <c r="C5" s="29"/>
      <c r="D5" s="29"/>
      <c r="E5" s="29"/>
      <c r="F5" s="29"/>
      <c r="G5" s="29"/>
      <c r="H5" s="38"/>
      <c r="I5" s="38"/>
      <c r="J5" s="38"/>
      <c r="K5" s="38"/>
      <c r="L5" s="38"/>
      <c r="M5" s="38"/>
      <c r="N5" s="50"/>
      <c r="O5" s="27"/>
      <c r="P5" s="38" t="s">
        <v>25</v>
      </c>
      <c r="Q5" s="38" t="s">
        <v>26</v>
      </c>
      <c r="R5" s="38" t="s">
        <v>27</v>
      </c>
      <c r="S5" s="38" t="s">
        <v>28</v>
      </c>
      <c r="T5" s="38" t="s">
        <v>29</v>
      </c>
      <c r="U5" s="38" t="s">
        <v>30</v>
      </c>
      <c r="V5" s="29"/>
      <c r="W5" s="58"/>
      <c r="X5" s="38"/>
    </row>
    <row r="6" s="15" customFormat="1" ht="48" customHeight="1" spans="1:24">
      <c r="A6" s="30"/>
      <c r="B6" s="30" t="s">
        <v>31</v>
      </c>
      <c r="C6" s="30"/>
      <c r="D6" s="30"/>
      <c r="E6" s="30"/>
      <c r="F6" s="30"/>
      <c r="G6" s="30"/>
      <c r="H6" s="39">
        <f t="shared" ref="H6:M6" si="0">H7+H18</f>
        <v>4159.18</v>
      </c>
      <c r="I6" s="39">
        <f t="shared" si="0"/>
        <v>1769</v>
      </c>
      <c r="J6" s="39">
        <f t="shared" si="0"/>
        <v>511</v>
      </c>
      <c r="K6" s="39">
        <f t="shared" si="0"/>
        <v>0</v>
      </c>
      <c r="L6" s="39">
        <f t="shared" si="0"/>
        <v>1879.18</v>
      </c>
      <c r="M6" s="39">
        <f t="shared" si="0"/>
        <v>0</v>
      </c>
      <c r="N6" s="30"/>
      <c r="O6" s="30"/>
      <c r="P6" s="30"/>
      <c r="Q6" s="30"/>
      <c r="R6" s="30"/>
      <c r="S6" s="30"/>
      <c r="T6" s="30"/>
      <c r="U6" s="30"/>
      <c r="V6" s="30"/>
      <c r="W6" s="30"/>
      <c r="X6" s="30"/>
    </row>
    <row r="7" s="15" customFormat="1" ht="65" customHeight="1" spans="1:24">
      <c r="A7" s="30" t="s">
        <v>32</v>
      </c>
      <c r="B7" s="30" t="s">
        <v>33</v>
      </c>
      <c r="C7" s="30"/>
      <c r="D7" s="30"/>
      <c r="E7" s="30"/>
      <c r="F7" s="30"/>
      <c r="G7" s="30"/>
      <c r="H7" s="39">
        <f t="shared" ref="H7:M7" si="1">H8+H13+H16</f>
        <v>2630.78</v>
      </c>
      <c r="I7" s="39">
        <f t="shared" si="1"/>
        <v>1548</v>
      </c>
      <c r="J7" s="39">
        <f t="shared" si="1"/>
        <v>511</v>
      </c>
      <c r="K7" s="39">
        <f t="shared" si="1"/>
        <v>0</v>
      </c>
      <c r="L7" s="39">
        <f t="shared" si="1"/>
        <v>571.78</v>
      </c>
      <c r="M7" s="39">
        <f t="shared" si="1"/>
        <v>0</v>
      </c>
      <c r="N7" s="30"/>
      <c r="O7" s="30"/>
      <c r="P7" s="30"/>
      <c r="Q7" s="30"/>
      <c r="R7" s="30"/>
      <c r="S7" s="30"/>
      <c r="T7" s="30"/>
      <c r="U7" s="30"/>
      <c r="V7" s="30"/>
      <c r="W7" s="30"/>
      <c r="X7" s="30"/>
    </row>
    <row r="8" s="16" customFormat="1" ht="65" customHeight="1" spans="1:24">
      <c r="A8" s="31" t="s">
        <v>34</v>
      </c>
      <c r="B8" s="31" t="s">
        <v>35</v>
      </c>
      <c r="C8" s="31"/>
      <c r="D8" s="31"/>
      <c r="E8" s="31"/>
      <c r="F8" s="31"/>
      <c r="G8" s="31"/>
      <c r="H8" s="40">
        <f>H9+H10+H11+H12</f>
        <v>2114.93</v>
      </c>
      <c r="I8" s="40">
        <f>I9+I10+I11+I12</f>
        <v>1148</v>
      </c>
      <c r="J8" s="40">
        <f>J9+J10+J11+J12</f>
        <v>511</v>
      </c>
      <c r="K8" s="40">
        <f>K9+K10+K11+K12</f>
        <v>0</v>
      </c>
      <c r="L8" s="40">
        <f>L9+L10+L11+L12</f>
        <v>455.93</v>
      </c>
      <c r="M8" s="40">
        <f>M9+M10+M11+M12</f>
        <v>0</v>
      </c>
      <c r="N8" s="31"/>
      <c r="O8" s="31"/>
      <c r="P8" s="31"/>
      <c r="Q8" s="31"/>
      <c r="R8" s="31"/>
      <c r="S8" s="31"/>
      <c r="T8" s="31"/>
      <c r="U8" s="31"/>
      <c r="V8" s="31"/>
      <c r="W8" s="31"/>
      <c r="X8" s="31"/>
    </row>
    <row r="9" s="17" customFormat="1" ht="253" customHeight="1" spans="1:24">
      <c r="A9" s="32">
        <v>1</v>
      </c>
      <c r="B9" s="33" t="s">
        <v>36</v>
      </c>
      <c r="C9" s="34" t="s">
        <v>37</v>
      </c>
      <c r="D9" s="32" t="s">
        <v>38</v>
      </c>
      <c r="E9" s="35" t="s">
        <v>39</v>
      </c>
      <c r="F9" s="33" t="s">
        <v>40</v>
      </c>
      <c r="G9" s="41" t="s">
        <v>41</v>
      </c>
      <c r="H9" s="42">
        <f>I9+J9+K9+L9+M9</f>
        <v>156</v>
      </c>
      <c r="I9" s="42">
        <v>156</v>
      </c>
      <c r="J9" s="42"/>
      <c r="K9" s="42"/>
      <c r="L9" s="42"/>
      <c r="M9" s="42"/>
      <c r="N9" s="51" t="s">
        <v>42</v>
      </c>
      <c r="O9" s="51" t="s">
        <v>43</v>
      </c>
      <c r="P9" s="52"/>
      <c r="Q9" s="52">
        <v>11</v>
      </c>
      <c r="R9" s="52">
        <v>0.2</v>
      </c>
      <c r="S9" s="52">
        <v>0.09</v>
      </c>
      <c r="T9" s="52">
        <v>0.5</v>
      </c>
      <c r="U9" s="52">
        <v>0.35</v>
      </c>
      <c r="V9" s="52" t="s">
        <v>44</v>
      </c>
      <c r="W9" s="52" t="s">
        <v>44</v>
      </c>
      <c r="X9" s="59"/>
    </row>
    <row r="10" s="17" customFormat="1" ht="330" customHeight="1" spans="1:24">
      <c r="A10" s="32">
        <v>2</v>
      </c>
      <c r="B10" s="33" t="s">
        <v>45</v>
      </c>
      <c r="C10" s="34" t="s">
        <v>37</v>
      </c>
      <c r="D10" s="32"/>
      <c r="E10" s="35" t="s">
        <v>46</v>
      </c>
      <c r="F10" s="33" t="s">
        <v>47</v>
      </c>
      <c r="G10" s="41" t="s">
        <v>48</v>
      </c>
      <c r="H10" s="42">
        <f>I10+J10+K10+L10+M10</f>
        <v>1500</v>
      </c>
      <c r="I10" s="42">
        <v>900</v>
      </c>
      <c r="J10" s="42">
        <v>350</v>
      </c>
      <c r="K10" s="42"/>
      <c r="L10" s="42">
        <v>250</v>
      </c>
      <c r="M10" s="42"/>
      <c r="N10" s="51" t="s">
        <v>49</v>
      </c>
      <c r="O10" s="51" t="s">
        <v>43</v>
      </c>
      <c r="P10" s="52"/>
      <c r="Q10" s="52">
        <v>10</v>
      </c>
      <c r="R10" s="52">
        <v>0.1</v>
      </c>
      <c r="S10" s="52">
        <v>0.2</v>
      </c>
      <c r="T10" s="52">
        <v>0.2</v>
      </c>
      <c r="U10" s="52">
        <v>0.4</v>
      </c>
      <c r="V10" s="52" t="s">
        <v>44</v>
      </c>
      <c r="W10" s="52" t="s">
        <v>44</v>
      </c>
      <c r="X10" s="32" t="s">
        <v>50</v>
      </c>
    </row>
    <row r="11" s="17" customFormat="1" ht="270" customHeight="1" spans="1:24">
      <c r="A11" s="32">
        <v>3</v>
      </c>
      <c r="B11" s="33" t="s">
        <v>51</v>
      </c>
      <c r="C11" s="34" t="s">
        <v>52</v>
      </c>
      <c r="D11" s="32"/>
      <c r="E11" s="35" t="s">
        <v>53</v>
      </c>
      <c r="F11" s="33" t="s">
        <v>47</v>
      </c>
      <c r="G11" s="41" t="s">
        <v>54</v>
      </c>
      <c r="H11" s="42">
        <v>421</v>
      </c>
      <c r="I11" s="42">
        <v>92</v>
      </c>
      <c r="J11" s="42">
        <v>161</v>
      </c>
      <c r="K11" s="42"/>
      <c r="L11" s="42">
        <v>168</v>
      </c>
      <c r="M11" s="42"/>
      <c r="N11" s="51" t="s">
        <v>55</v>
      </c>
      <c r="O11" s="51" t="s">
        <v>56</v>
      </c>
      <c r="P11" s="52">
        <v>13</v>
      </c>
      <c r="Q11" s="52">
        <v>1</v>
      </c>
      <c r="R11" s="52">
        <v>0.08</v>
      </c>
      <c r="S11" s="52">
        <v>0.016</v>
      </c>
      <c r="T11" s="52">
        <v>0.32</v>
      </c>
      <c r="U11" s="52">
        <v>0.064</v>
      </c>
      <c r="V11" s="52" t="s">
        <v>44</v>
      </c>
      <c r="W11" s="52" t="s">
        <v>44</v>
      </c>
      <c r="X11" s="32"/>
    </row>
    <row r="12" s="15" customFormat="1" ht="139" customHeight="1" spans="1:24">
      <c r="A12" s="32">
        <v>4</v>
      </c>
      <c r="B12" s="32" t="s">
        <v>57</v>
      </c>
      <c r="C12" s="32" t="s">
        <v>37</v>
      </c>
      <c r="D12" s="32"/>
      <c r="E12" s="32" t="s">
        <v>58</v>
      </c>
      <c r="F12" s="32" t="s">
        <v>59</v>
      </c>
      <c r="G12" s="43" t="s">
        <v>60</v>
      </c>
      <c r="H12" s="42">
        <f>I12+J12+K12+L12</f>
        <v>37.93</v>
      </c>
      <c r="I12" s="47"/>
      <c r="J12" s="47"/>
      <c r="K12" s="47"/>
      <c r="L12" s="47">
        <v>37.93</v>
      </c>
      <c r="M12" s="47"/>
      <c r="N12" s="51" t="s">
        <v>61</v>
      </c>
      <c r="O12" s="53"/>
      <c r="P12" s="52">
        <v>67</v>
      </c>
      <c r="Q12" s="52"/>
      <c r="R12" s="52">
        <v>0.8735</v>
      </c>
      <c r="S12" s="52"/>
      <c r="T12" s="52">
        <v>3.8857</v>
      </c>
      <c r="U12" s="52"/>
      <c r="V12" s="52" t="s">
        <v>44</v>
      </c>
      <c r="W12" s="52" t="s">
        <v>44</v>
      </c>
      <c r="X12" s="32"/>
    </row>
    <row r="13" s="16" customFormat="1" ht="65" customHeight="1" spans="1:24">
      <c r="A13" s="31" t="s">
        <v>62</v>
      </c>
      <c r="B13" s="31" t="s">
        <v>63</v>
      </c>
      <c r="C13" s="31"/>
      <c r="D13" s="31"/>
      <c r="E13" s="31"/>
      <c r="F13" s="31"/>
      <c r="G13" s="31"/>
      <c r="H13" s="40">
        <f>H14+H15</f>
        <v>315.85</v>
      </c>
      <c r="I13" s="40">
        <f t="shared" ref="H13:M13" si="2">I14+I15</f>
        <v>200</v>
      </c>
      <c r="J13" s="40">
        <f t="shared" si="2"/>
        <v>0</v>
      </c>
      <c r="K13" s="40">
        <f t="shared" si="2"/>
        <v>0</v>
      </c>
      <c r="L13" s="40">
        <f t="shared" si="2"/>
        <v>115.85</v>
      </c>
      <c r="M13" s="40">
        <f t="shared" si="2"/>
        <v>0</v>
      </c>
      <c r="N13" s="31"/>
      <c r="O13" s="31"/>
      <c r="P13" s="31"/>
      <c r="Q13" s="31"/>
      <c r="R13" s="31"/>
      <c r="S13" s="31"/>
      <c r="T13" s="31"/>
      <c r="U13" s="31"/>
      <c r="V13" s="31"/>
      <c r="W13" s="31"/>
      <c r="X13" s="31"/>
    </row>
    <row r="14" s="17" customFormat="1" ht="155" customHeight="1" spans="1:24">
      <c r="A14" s="32">
        <v>1</v>
      </c>
      <c r="B14" s="33" t="s">
        <v>64</v>
      </c>
      <c r="C14" s="34" t="s">
        <v>37</v>
      </c>
      <c r="D14" s="32" t="s">
        <v>38</v>
      </c>
      <c r="E14" s="35" t="s">
        <v>65</v>
      </c>
      <c r="F14" s="33" t="s">
        <v>66</v>
      </c>
      <c r="G14" s="41" t="s">
        <v>67</v>
      </c>
      <c r="H14" s="42">
        <f>I14+J14+K14+L14+M14</f>
        <v>200</v>
      </c>
      <c r="I14" s="42">
        <v>200</v>
      </c>
      <c r="J14" s="42"/>
      <c r="K14" s="42"/>
      <c r="L14" s="42"/>
      <c r="M14" s="42"/>
      <c r="N14" s="51" t="s">
        <v>68</v>
      </c>
      <c r="O14" s="53"/>
      <c r="P14" s="52">
        <v>30</v>
      </c>
      <c r="Q14" s="52"/>
      <c r="R14" s="52">
        <v>0.05</v>
      </c>
      <c r="S14" s="52"/>
      <c r="T14" s="52">
        <v>0.2476</v>
      </c>
      <c r="U14" s="52"/>
      <c r="V14" s="52" t="s">
        <v>44</v>
      </c>
      <c r="W14" s="52" t="s">
        <v>44</v>
      </c>
      <c r="X14" s="59"/>
    </row>
    <row r="15" s="18" customFormat="1" ht="206" customHeight="1" spans="1:24">
      <c r="A15" s="32">
        <v>2</v>
      </c>
      <c r="B15" s="33" t="s">
        <v>69</v>
      </c>
      <c r="C15" s="34" t="s">
        <v>37</v>
      </c>
      <c r="D15" s="35"/>
      <c r="E15" s="33" t="s">
        <v>53</v>
      </c>
      <c r="F15" s="33" t="s">
        <v>70</v>
      </c>
      <c r="G15" s="41" t="s">
        <v>71</v>
      </c>
      <c r="H15" s="42">
        <f>I15+J15+K15+L15+M15</f>
        <v>115.85</v>
      </c>
      <c r="I15" s="47"/>
      <c r="J15" s="47"/>
      <c r="K15" s="47"/>
      <c r="L15" s="47">
        <v>115.85</v>
      </c>
      <c r="M15" s="47"/>
      <c r="N15" s="51" t="s">
        <v>72</v>
      </c>
      <c r="O15" s="53"/>
      <c r="P15" s="52">
        <v>65</v>
      </c>
      <c r="Q15" s="52">
        <v>57</v>
      </c>
      <c r="R15" s="52">
        <v>0.625</v>
      </c>
      <c r="S15" s="52"/>
      <c r="T15" s="52">
        <v>2.5</v>
      </c>
      <c r="U15" s="52"/>
      <c r="V15" s="52" t="s">
        <v>44</v>
      </c>
      <c r="W15" s="52" t="s">
        <v>44</v>
      </c>
      <c r="X15" s="59"/>
    </row>
    <row r="16" s="16" customFormat="1" ht="65" customHeight="1" spans="1:24">
      <c r="A16" s="31" t="s">
        <v>73</v>
      </c>
      <c r="B16" s="31" t="s">
        <v>74</v>
      </c>
      <c r="C16" s="31"/>
      <c r="D16" s="31"/>
      <c r="E16" s="31"/>
      <c r="F16" s="31"/>
      <c r="G16" s="31"/>
      <c r="H16" s="40">
        <f>H17</f>
        <v>200</v>
      </c>
      <c r="I16" s="40">
        <f t="shared" ref="H16:M16" si="3">I17</f>
        <v>200</v>
      </c>
      <c r="J16" s="40">
        <f t="shared" si="3"/>
        <v>0</v>
      </c>
      <c r="K16" s="40">
        <f t="shared" si="3"/>
        <v>0</v>
      </c>
      <c r="L16" s="40">
        <f t="shared" si="3"/>
        <v>0</v>
      </c>
      <c r="M16" s="40">
        <f t="shared" si="3"/>
        <v>0</v>
      </c>
      <c r="N16" s="31"/>
      <c r="O16" s="31"/>
      <c r="P16" s="31"/>
      <c r="Q16" s="31"/>
      <c r="R16" s="31"/>
      <c r="S16" s="31"/>
      <c r="T16" s="31"/>
      <c r="U16" s="31"/>
      <c r="V16" s="31"/>
      <c r="W16" s="31"/>
      <c r="X16" s="31"/>
    </row>
    <row r="17" s="17" customFormat="1" ht="182" customHeight="1" spans="1:24">
      <c r="A17" s="32">
        <v>1</v>
      </c>
      <c r="B17" s="33" t="s">
        <v>75</v>
      </c>
      <c r="C17" s="34" t="s">
        <v>37</v>
      </c>
      <c r="D17" s="32" t="s">
        <v>38</v>
      </c>
      <c r="E17" s="35" t="s">
        <v>65</v>
      </c>
      <c r="F17" s="33" t="s">
        <v>70</v>
      </c>
      <c r="G17" s="41" t="s">
        <v>76</v>
      </c>
      <c r="H17" s="42">
        <f>I17+J17+K17+L17+M17</f>
        <v>200</v>
      </c>
      <c r="I17" s="42">
        <v>200</v>
      </c>
      <c r="J17" s="42"/>
      <c r="K17" s="42"/>
      <c r="L17" s="42"/>
      <c r="M17" s="42"/>
      <c r="N17" s="51" t="s">
        <v>77</v>
      </c>
      <c r="O17" s="53"/>
      <c r="P17" s="52">
        <v>50</v>
      </c>
      <c r="Q17" s="52">
        <v>30</v>
      </c>
      <c r="R17" s="52">
        <v>0.09</v>
      </c>
      <c r="S17" s="52">
        <v>0.1</v>
      </c>
      <c r="T17" s="52">
        <v>0.19</v>
      </c>
      <c r="U17" s="52">
        <v>0.4</v>
      </c>
      <c r="V17" s="52" t="s">
        <v>44</v>
      </c>
      <c r="W17" s="52" t="s">
        <v>44</v>
      </c>
      <c r="X17" s="32" t="s">
        <v>78</v>
      </c>
    </row>
    <row r="18" s="15" customFormat="1" ht="65" customHeight="1" spans="1:24">
      <c r="A18" s="30" t="s">
        <v>79</v>
      </c>
      <c r="B18" s="30" t="s">
        <v>80</v>
      </c>
      <c r="C18" s="30"/>
      <c r="D18" s="30"/>
      <c r="E18" s="30"/>
      <c r="F18" s="30"/>
      <c r="G18" s="30"/>
      <c r="H18" s="39">
        <f>H19+H20+H21+H22</f>
        <v>1528.4</v>
      </c>
      <c r="I18" s="39">
        <f>I19+I20+I21+I22</f>
        <v>221</v>
      </c>
      <c r="J18" s="39">
        <f>J19+J20+J21+J22</f>
        <v>0</v>
      </c>
      <c r="K18" s="39">
        <f>K19+K20+K21+K22</f>
        <v>0</v>
      </c>
      <c r="L18" s="39">
        <f>L19+L20+L21+L22</f>
        <v>1307.4</v>
      </c>
      <c r="M18" s="39">
        <f>M19+M20+M21+M22</f>
        <v>0</v>
      </c>
      <c r="N18" s="30"/>
      <c r="O18" s="30"/>
      <c r="P18" s="30"/>
      <c r="Q18" s="30"/>
      <c r="R18" s="30"/>
      <c r="S18" s="30"/>
      <c r="T18" s="30"/>
      <c r="U18" s="30"/>
      <c r="V18" s="30"/>
      <c r="W18" s="30"/>
      <c r="X18" s="30"/>
    </row>
    <row r="19" s="15" customFormat="1" ht="139" customHeight="1" spans="1:24">
      <c r="A19" s="32">
        <v>1</v>
      </c>
      <c r="B19" s="32" t="s">
        <v>81</v>
      </c>
      <c r="C19" s="32" t="s">
        <v>37</v>
      </c>
      <c r="D19" s="32" t="s">
        <v>38</v>
      </c>
      <c r="E19" s="32" t="s">
        <v>82</v>
      </c>
      <c r="F19" s="32" t="s">
        <v>83</v>
      </c>
      <c r="G19" s="43" t="s">
        <v>84</v>
      </c>
      <c r="H19" s="42">
        <f>I19+J19+K19+L19+M19</f>
        <v>221</v>
      </c>
      <c r="I19" s="47">
        <v>221</v>
      </c>
      <c r="J19" s="47"/>
      <c r="K19" s="47"/>
      <c r="L19" s="47"/>
      <c r="M19" s="47"/>
      <c r="N19" s="51" t="s">
        <v>85</v>
      </c>
      <c r="O19" s="53"/>
      <c r="P19" s="52">
        <v>27</v>
      </c>
      <c r="Q19" s="52">
        <v>36</v>
      </c>
      <c r="R19" s="52">
        <v>1.69</v>
      </c>
      <c r="S19" s="52">
        <v>0.17</v>
      </c>
      <c r="T19" s="52">
        <v>2.62</v>
      </c>
      <c r="U19" s="52">
        <v>6.53</v>
      </c>
      <c r="V19" s="32" t="s">
        <v>86</v>
      </c>
      <c r="W19" s="32" t="s">
        <v>86</v>
      </c>
      <c r="X19" s="59"/>
    </row>
    <row r="20" s="15" customFormat="1" ht="139" customHeight="1" spans="1:24">
      <c r="A20" s="32">
        <v>2</v>
      </c>
      <c r="B20" s="32" t="s">
        <v>87</v>
      </c>
      <c r="C20" s="32" t="s">
        <v>37</v>
      </c>
      <c r="D20" s="32"/>
      <c r="E20" s="35" t="s">
        <v>88</v>
      </c>
      <c r="F20" s="32" t="s">
        <v>89</v>
      </c>
      <c r="G20" s="43" t="s">
        <v>90</v>
      </c>
      <c r="H20" s="42">
        <f>I20+J20+K20+L20+M20</f>
        <v>40</v>
      </c>
      <c r="I20" s="47"/>
      <c r="J20" s="47"/>
      <c r="K20" s="47"/>
      <c r="L20" s="47">
        <v>40</v>
      </c>
      <c r="M20" s="47"/>
      <c r="N20" s="43" t="s">
        <v>91</v>
      </c>
      <c r="O20" s="32"/>
      <c r="P20" s="32">
        <v>1</v>
      </c>
      <c r="Q20" s="32"/>
      <c r="R20" s="32">
        <v>0.0044</v>
      </c>
      <c r="S20" s="32">
        <v>0.0015</v>
      </c>
      <c r="T20" s="55">
        <v>0.19</v>
      </c>
      <c r="U20" s="32">
        <v>0.065</v>
      </c>
      <c r="V20" s="32" t="s">
        <v>92</v>
      </c>
      <c r="W20" s="32" t="s">
        <v>92</v>
      </c>
      <c r="X20" s="32"/>
    </row>
    <row r="21" s="15" customFormat="1" ht="139" customHeight="1" spans="1:24">
      <c r="A21" s="32">
        <v>3</v>
      </c>
      <c r="B21" s="36" t="s">
        <v>93</v>
      </c>
      <c r="C21" s="32" t="s">
        <v>37</v>
      </c>
      <c r="D21" s="32"/>
      <c r="E21" s="35" t="s">
        <v>94</v>
      </c>
      <c r="F21" s="33" t="s">
        <v>95</v>
      </c>
      <c r="G21" s="44" t="s">
        <v>96</v>
      </c>
      <c r="H21" s="45">
        <v>1111</v>
      </c>
      <c r="I21" s="32"/>
      <c r="J21" s="32"/>
      <c r="K21" s="30"/>
      <c r="L21" s="32">
        <v>1111</v>
      </c>
      <c r="M21" s="30"/>
      <c r="N21" s="43" t="s">
        <v>97</v>
      </c>
      <c r="O21" s="30"/>
      <c r="P21" s="32">
        <v>1</v>
      </c>
      <c r="Q21" s="32"/>
      <c r="R21" s="32">
        <v>0.0289</v>
      </c>
      <c r="S21" s="32">
        <v>0.111</v>
      </c>
      <c r="T21" s="32">
        <v>0.1156</v>
      </c>
      <c r="U21" s="32">
        <v>0.044</v>
      </c>
      <c r="V21" s="32" t="s">
        <v>98</v>
      </c>
      <c r="W21" s="32" t="s">
        <v>92</v>
      </c>
      <c r="X21" s="32"/>
    </row>
    <row r="22" s="15" customFormat="1" ht="139" customHeight="1" spans="1:24">
      <c r="A22" s="32">
        <v>4</v>
      </c>
      <c r="B22" s="36" t="s">
        <v>99</v>
      </c>
      <c r="C22" s="32" t="s">
        <v>37</v>
      </c>
      <c r="D22" s="32"/>
      <c r="E22" s="35" t="s">
        <v>100</v>
      </c>
      <c r="F22" s="33" t="s">
        <v>101</v>
      </c>
      <c r="G22" s="44" t="s">
        <v>102</v>
      </c>
      <c r="H22" s="45">
        <v>156.4</v>
      </c>
      <c r="I22" s="32"/>
      <c r="J22" s="32"/>
      <c r="K22" s="30"/>
      <c r="L22" s="47">
        <v>156.4</v>
      </c>
      <c r="M22" s="30"/>
      <c r="N22" s="43" t="s">
        <v>103</v>
      </c>
      <c r="O22" s="30"/>
      <c r="P22" s="32"/>
      <c r="Q22" s="32">
        <v>6</v>
      </c>
      <c r="R22" s="32">
        <v>0.12</v>
      </c>
      <c r="S22" s="32">
        <v>0.45</v>
      </c>
      <c r="T22" s="32">
        <v>0.5</v>
      </c>
      <c r="U22" s="32">
        <v>0.2</v>
      </c>
      <c r="V22" s="32" t="s">
        <v>44</v>
      </c>
      <c r="W22" s="32" t="s">
        <v>44</v>
      </c>
      <c r="X22" s="32"/>
    </row>
  </sheetData>
  <autoFilter ref="A5:X20">
    <extLst/>
  </autoFilter>
  <mergeCells count="24">
    <mergeCell ref="A2:X2"/>
    <mergeCell ref="H3:M3"/>
    <mergeCell ref="N3:U3"/>
    <mergeCell ref="P4:Q4"/>
    <mergeCell ref="R4:S4"/>
    <mergeCell ref="T4:U4"/>
    <mergeCell ref="A3:A5"/>
    <mergeCell ref="B3:B5"/>
    <mergeCell ref="C3:C5"/>
    <mergeCell ref="D3:D5"/>
    <mergeCell ref="E3:E5"/>
    <mergeCell ref="F3:F5"/>
    <mergeCell ref="G3:G5"/>
    <mergeCell ref="H4:H5"/>
    <mergeCell ref="I4:I5"/>
    <mergeCell ref="J4:J5"/>
    <mergeCell ref="K4:K5"/>
    <mergeCell ref="L4:L5"/>
    <mergeCell ref="M4:M5"/>
    <mergeCell ref="N4:N5"/>
    <mergeCell ref="O4:O5"/>
    <mergeCell ref="V3:V5"/>
    <mergeCell ref="W3:W5"/>
    <mergeCell ref="X3:X5"/>
  </mergeCells>
  <pageMargins left="0.275" right="0.275" top="0.747916666666667" bottom="0.747916666666667" header="0.354166666666667" footer="0.5"/>
  <pageSetup paperSize="9" scale="30" orientation="landscape" horizontalDpi="600"/>
  <headerFooter>
    <oddFooter>&amp;C&amp;16- &amp;P+3 -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E11" sqref="E11"/>
    </sheetView>
  </sheetViews>
  <sheetFormatPr defaultColWidth="9" defaultRowHeight="14.25" outlineLevelRow="4" outlineLevelCol="5"/>
  <cols>
    <col min="1" max="1" width="7.375" style="2" customWidth="1"/>
    <col min="2" max="2" width="16.125" style="2" customWidth="1"/>
    <col min="3" max="6" width="13.125" style="2" customWidth="1"/>
    <col min="7" max="16384" width="9" style="2"/>
  </cols>
  <sheetData>
    <row r="1" ht="59" customHeight="1" spans="1:6">
      <c r="A1" s="3" t="s">
        <v>104</v>
      </c>
      <c r="B1" s="3"/>
      <c r="C1" s="3"/>
      <c r="D1" s="3"/>
      <c r="E1" s="3"/>
      <c r="F1" s="3"/>
    </row>
    <row r="2" s="1" customFormat="1" ht="63" customHeight="1" spans="1:6">
      <c r="A2" s="4" t="s">
        <v>2</v>
      </c>
      <c r="B2" s="5" t="s">
        <v>105</v>
      </c>
      <c r="C2" s="5" t="s">
        <v>106</v>
      </c>
      <c r="D2" s="5" t="s">
        <v>107</v>
      </c>
      <c r="E2" s="5" t="s">
        <v>108</v>
      </c>
      <c r="F2" s="5" t="s">
        <v>13</v>
      </c>
    </row>
    <row r="3" ht="72" customHeight="1" spans="1:6">
      <c r="A3" s="6">
        <v>1</v>
      </c>
      <c r="B3" s="7" t="s">
        <v>33</v>
      </c>
      <c r="C3" s="7">
        <v>7</v>
      </c>
      <c r="D3" s="7">
        <v>2630.78</v>
      </c>
      <c r="E3" s="11">
        <f>D3/D5</f>
        <v>0.632523718617612</v>
      </c>
      <c r="F3" s="7"/>
    </row>
    <row r="4" ht="72" customHeight="1" spans="1:6">
      <c r="A4" s="6">
        <v>2</v>
      </c>
      <c r="B4" s="7" t="s">
        <v>80</v>
      </c>
      <c r="C4" s="7">
        <v>4</v>
      </c>
      <c r="D4" s="7">
        <v>1528.4</v>
      </c>
      <c r="E4" s="11">
        <f>D4/D5</f>
        <v>0.367476281382388</v>
      </c>
      <c r="F4" s="7"/>
    </row>
    <row r="5" ht="72" customHeight="1" spans="1:6">
      <c r="A5" s="8" t="s">
        <v>31</v>
      </c>
      <c r="B5" s="9"/>
      <c r="C5" s="10">
        <f>SUM(C3:C4)</f>
        <v>11</v>
      </c>
      <c r="D5" s="10">
        <f>SUM(D3:D4)</f>
        <v>4159.18</v>
      </c>
      <c r="E5" s="10"/>
      <c r="F5" s="10"/>
    </row>
  </sheetData>
  <mergeCells count="2">
    <mergeCell ref="A1:F1"/>
    <mergeCell ref="A5:B5"/>
  </mergeCells>
  <pageMargins left="0.751388888888889" right="0.751388888888889" top="1" bottom="1" header="0.5" footer="0.5"/>
  <pageSetup paperSize="9" orientation="portrait" horizontalDpi="600"/>
  <headerFooter>
    <oddFooter>&amp;C&amp;12- &amp;P+2 -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项目计划</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34591</dc:creator>
  <cp:lastModifiedBy>孔才红15095442916</cp:lastModifiedBy>
  <dcterms:created xsi:type="dcterms:W3CDTF">2023-03-29T14:43:00Z</dcterms:created>
  <dcterms:modified xsi:type="dcterms:W3CDTF">2024-06-19T14:32:53Z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88DE339E1844C1F5055772661B9658A2_43</vt:lpwstr>
  </property>
  <property fmtid="{D5CDD505-2E9C-101B-9397-08002B2CF9AE}" pid="3" name="KSOProductBuildVer">
    <vt:lpwstr>2052-12.8.2.1112</vt:lpwstr>
  </property>
</Properties>
</file>